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5" windowWidth="15315" windowHeight="7230"/>
  </bookViews>
  <sheets>
    <sheet name="Tabelle1" sheetId="1" r:id="rId1"/>
    <sheet name="Tabelle2" sheetId="2" r:id="rId2"/>
    <sheet name="Tabelle3" sheetId="3" r:id="rId3"/>
  </sheets>
  <definedNames>
    <definedName name="Kontrollkästchen4" localSheetId="0">Tabelle1!$C$5</definedName>
  </definedNames>
  <calcPr calcId="144525"/>
</workbook>
</file>

<file path=xl/calcChain.xml><?xml version="1.0" encoding="utf-8"?>
<calcChain xmlns="http://schemas.openxmlformats.org/spreadsheetml/2006/main">
  <c r="O45" i="1" l="1"/>
  <c r="C3" i="1" l="1"/>
  <c r="O46" i="1" l="1"/>
  <c r="L29" i="1" l="1"/>
  <c r="L28" i="1"/>
  <c r="F43" i="1" l="1"/>
  <c r="F40" i="1"/>
  <c r="F35" i="1" s="1"/>
  <c r="Y40" i="1"/>
  <c r="O29" i="1"/>
  <c r="Y43" i="1"/>
  <c r="F20" i="1" l="1"/>
  <c r="C12" i="1"/>
  <c r="C35" i="1" l="1"/>
  <c r="O28" i="1"/>
  <c r="O31" i="1"/>
  <c r="O32" i="1"/>
  <c r="C20" i="1" l="1"/>
  <c r="C49" i="1" l="1"/>
</calcChain>
</file>

<file path=xl/sharedStrings.xml><?xml version="1.0" encoding="utf-8"?>
<sst xmlns="http://schemas.openxmlformats.org/spreadsheetml/2006/main" count="190" uniqueCount="94">
  <si>
    <t>Ernährung</t>
  </si>
  <si>
    <t>Ernährungsweise:</t>
  </si>
  <si>
    <t xml:space="preserve"> vegetarisch</t>
  </si>
  <si>
    <t xml:space="preserve"> vegan </t>
  </si>
  <si>
    <t xml:space="preserve"> wenig Fleisch</t>
  </si>
  <si>
    <t xml:space="preserve"> normal</t>
  </si>
  <si>
    <t xml:space="preserve"> viel Fleisch</t>
  </si>
  <si>
    <t>Lebensmittelherkunft:</t>
  </si>
  <si>
    <t xml:space="preserve"> regional</t>
  </si>
  <si>
    <t xml:space="preserve"> gemischt </t>
  </si>
  <si>
    <t xml:space="preserve"> Supermarkt</t>
  </si>
  <si>
    <t>Saisonale Lebensmittel:</t>
  </si>
  <si>
    <t xml:space="preserve"> vorwiegend</t>
  </si>
  <si>
    <t xml:space="preserve"> ab und zu</t>
  </si>
  <si>
    <t>Tiefkühlkost</t>
  </si>
  <si>
    <t xml:space="preserve"> nie</t>
  </si>
  <si>
    <t xml:space="preserve"> gelegentlich </t>
  </si>
  <si>
    <t xml:space="preserve"> täglich</t>
  </si>
  <si>
    <t>Ökolebensmittel</t>
  </si>
  <si>
    <t xml:space="preserve"> vorwiegend </t>
  </si>
  <si>
    <t>Konsum</t>
  </si>
  <si>
    <t>Konsumverhalten</t>
  </si>
  <si>
    <t xml:space="preserve"> sehr sparsam </t>
  </si>
  <si>
    <t xml:space="preserve"> sparsam</t>
  </si>
  <si>
    <t xml:space="preserve"> durchschnittlich</t>
  </si>
  <si>
    <t>Kaufentscheidung</t>
  </si>
  <si>
    <t xml:space="preserve"> Langlebigkeit</t>
  </si>
  <si>
    <t xml:space="preserve"> Funktionalität </t>
  </si>
  <si>
    <t>Hotelübernachtungen</t>
  </si>
  <si>
    <t xml:space="preserve"> keine</t>
  </si>
  <si>
    <t xml:space="preserve"> 1 bis 14 Tage</t>
  </si>
  <si>
    <t xml:space="preserve"> 15 bis 28 Tage</t>
  </si>
  <si>
    <t xml:space="preserve"> über 28 Tage</t>
  </si>
  <si>
    <t>auswärts essen gehen</t>
  </si>
  <si>
    <t xml:space="preserve"> selten</t>
  </si>
  <si>
    <t xml:space="preserve"> manchmal</t>
  </si>
  <si>
    <t xml:space="preserve"> häufig</t>
  </si>
  <si>
    <t>Mobilität</t>
  </si>
  <si>
    <t>Fahrzeug 1:</t>
  </si>
  <si>
    <t xml:space="preserve"> kein Fahrzeug</t>
  </si>
  <si>
    <t xml:space="preserve"> Car-Sharing</t>
  </si>
  <si>
    <t xml:space="preserve"> Kleinwagen</t>
  </si>
  <si>
    <t xml:space="preserve"> Mittelklasse</t>
  </si>
  <si>
    <t xml:space="preserve"> Oberklasse</t>
  </si>
  <si>
    <t xml:space="preserve"> Motorrad</t>
  </si>
  <si>
    <t xml:space="preserve"> Roller</t>
  </si>
  <si>
    <t>Fahrzeug 2:</t>
  </si>
  <si>
    <t xml:space="preserve"> Benzin</t>
  </si>
  <si>
    <t xml:space="preserve"> Diesel</t>
  </si>
  <si>
    <t xml:space="preserve"> Biodiesel</t>
  </si>
  <si>
    <t>Wohnung</t>
  </si>
  <si>
    <t>Heizung 1 im Haushalt:</t>
  </si>
  <si>
    <t xml:space="preserve"> Ökostrom</t>
  </si>
  <si>
    <t>Heizung 2 im Haushalt:</t>
  </si>
  <si>
    <t xml:space="preserve"> Strommix</t>
  </si>
  <si>
    <t>Preis</t>
  </si>
  <si>
    <t>Mein CO2-Spiegel</t>
  </si>
  <si>
    <t>Flugmeilen:</t>
  </si>
  <si>
    <t>km</t>
  </si>
  <si>
    <t>Personen</t>
  </si>
  <si>
    <t>kWh</t>
  </si>
  <si>
    <t>Stromverbrauch:</t>
  </si>
  <si>
    <t>öffentl. Verkehrsmittel</t>
  </si>
  <si>
    <t>ausgiebig</t>
  </si>
  <si>
    <t xml:space="preserve">Anzahl  im Haushalt       </t>
  </si>
  <si>
    <t>Verbrauch Heizung 1:</t>
  </si>
  <si>
    <t>Verbrauch Heizung 2:</t>
  </si>
  <si>
    <t xml:space="preserve"> </t>
  </si>
  <si>
    <t>Mofa</t>
  </si>
  <si>
    <t>Sportwagen</t>
  </si>
  <si>
    <t>Strommix</t>
  </si>
  <si>
    <t>Ökostrom</t>
  </si>
  <si>
    <t>Treibstoffmenge (Liter bzw. m3 bzw. kWh)</t>
  </si>
  <si>
    <t xml:space="preserve"> Heizöl in l</t>
  </si>
  <si>
    <t xml:space="preserve"> Erdgas in m3</t>
  </si>
  <si>
    <t xml:space="preserve"> Fernwärme in kWh</t>
  </si>
  <si>
    <t xml:space="preserve"> Strommix in kWh</t>
  </si>
  <si>
    <t xml:space="preserve"> Ökostrom in kWh</t>
  </si>
  <si>
    <t xml:space="preserve"> Pellets in kg</t>
  </si>
  <si>
    <t>Hackgut in SRM</t>
  </si>
  <si>
    <t>Stückgut in Ster</t>
  </si>
  <si>
    <t xml:space="preserve"> Erdgas in m3 </t>
  </si>
  <si>
    <t>Autogas (l)</t>
  </si>
  <si>
    <t>Erdgas (m3)</t>
  </si>
  <si>
    <t>(Als öffentliche Emissionen werden jedem CO2-Fußabdruck in Summe 1,11 t CO2 hinzugerechnet. Diese können persönlich nicht beeinflusst werden)</t>
  </si>
  <si>
    <t>Flüssiggas in l</t>
  </si>
  <si>
    <t>Verbrauch Fahrzeug 1 auf 100km</t>
  </si>
  <si>
    <t>Verbrauch Fahrzeug 2 auf 100km</t>
  </si>
  <si>
    <t>Jahresfahrleistung Fahrzeug 1</t>
  </si>
  <si>
    <t>Jahresfahrleistung Fahrzeug 2</t>
  </si>
  <si>
    <t>Der BürgerEnergieStammtisch Sittenberg  wird veranstaltet und unterstützt durch Kath. Landvolk-Bewegung Land Passau, Kath. Erwachsenen-Bildung in Stadt &amp; Landkreis Passau e.V., Bund Naturschutz in Bayern e.V., Kommunen der ILE Passauer Oberland e.V. (Aicha vorm Wald, Eging am See, Fürstenstein, Markt Tittling, Witzmannsberg, Neukirchen vorm Wald, Ruderting, Büchlberg, Salzweg und Tiefenbach) Kommunen der ILE Ilzer Land e.V. (Hutthurm, Röhrnbach, Ringelai, Fürsteneck, Perlesreut, Thurmansbang, Schönberg, Saldenburg, Grafenau, Schöfweg, Innernzell und Eppenschlag)</t>
  </si>
  <si>
    <t xml:space="preserve">Der BürgerEnergieStammtisch Sittenberg  wird veranstaltet und unterstützt durch Kath. Landvolk-Bewegung Land Passau, Kath. Erwachsenen-Bildung in Stadt &amp; Landkreis Passau e.V., Bund Naturschutz in Bayern e.V., Kommunen der ILE Passauer Oberland e.V.: Aicha vorm Wald, Büchlberg, Eging am See, Fürstenstein, Neukirchen vorm Wald, Ruderting, Salzweg, Tiefenbach, Tittling, Witzmannsberg, Kommunen der ILE Ilzer Land e. V.: Eppenschlag, Fürsteneck, Grafenau, Hutthurm, Innernzell, Perlesreut, Ringelai, Röhrnbach, Saldenburg, Schöfweg, Schönberg, Thurmansbang
</t>
  </si>
  <si>
    <t>Umfrage "Mein CO2-Fußabdruck" des BürgerEnergieStammtisch Sittenberg</t>
  </si>
  <si>
    <t xml:space="preserve"> PV-Eigenstromnutzung</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</si>
</sst>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quot;Tonnen&quot;"/>
    <numFmt numFmtId="165" formatCode="0\ &quot;kWh&quot;"/>
    <numFmt numFmtId="166" formatCode="0\ &quot;kWh ohne Bus,Bahn,Flugzeug&quot;"/>
    <numFmt numFmtId="167" formatCode="0.0\ &quot;Tonnen CO2&quot;"/>
    <numFmt numFmtId="168" formatCode="0\ &quot;kWh für gesamte Wohnung&quot;"/>
  </numFmts>
  <fonts count="14" x14ac:knownFonts="1">
    <font>
      <sz val="11"/>
      <color theme="1"/>
      <name val="Calibri"/>
      <family val="2"/>
      <scheme val="minor"/>
    </font>
    <font>
      <b/>
      <sz val="12"/>
      <color theme="1"/>
      <name val="Calibri"/>
      <family val="2"/>
      <scheme val="minor"/>
    </font>
    <font>
      <b/>
      <sz val="8"/>
      <color theme="1"/>
      <name val="Calibri"/>
      <family val="2"/>
      <scheme val="minor"/>
    </font>
    <font>
      <b/>
      <sz val="8"/>
      <color theme="1"/>
      <name val="Arial"/>
      <family val="2"/>
    </font>
    <font>
      <sz val="8"/>
      <color theme="1"/>
      <name val="Calibri"/>
      <family val="2"/>
      <scheme val="minor"/>
    </font>
    <font>
      <sz val="8"/>
      <color theme="1"/>
      <name val="Arial"/>
      <family val="2"/>
    </font>
    <font>
      <sz val="7"/>
      <color theme="1"/>
      <name val="Calibri"/>
      <family val="2"/>
      <scheme val="minor"/>
    </font>
    <font>
      <b/>
      <sz val="10"/>
      <color theme="1"/>
      <name val="Arial"/>
      <family val="2"/>
    </font>
    <font>
      <sz val="10"/>
      <color theme="1"/>
      <name val="Arial"/>
      <family val="2"/>
    </font>
    <font>
      <sz val="10"/>
      <color theme="1"/>
      <name val="Times New Roman"/>
      <family val="1"/>
    </font>
    <font>
      <sz val="10"/>
      <color theme="1"/>
      <name val="Calibri"/>
      <family val="2"/>
    </font>
    <font>
      <b/>
      <sz val="10"/>
      <color theme="1"/>
      <name val="Calibri"/>
      <family val="2"/>
      <scheme val="minor"/>
    </font>
    <font>
      <sz val="10"/>
      <color theme="1"/>
      <name val="Calibri"/>
      <family val="2"/>
      <scheme val="minor"/>
    </font>
    <font>
      <b/>
      <sz val="26"/>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2" tint="-9.9978637043366805E-2"/>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1">
    <xf numFmtId="0" fontId="0" fillId="0" borderId="0" xfId="0"/>
    <xf numFmtId="0" fontId="1" fillId="0" borderId="0" xfId="0" applyFont="1" applyAlignment="1">
      <alignment horizontal="left"/>
    </xf>
    <xf numFmtId="0" fontId="4" fillId="0" borderId="0" xfId="0" applyFont="1"/>
    <xf numFmtId="0" fontId="5" fillId="0" borderId="0" xfId="0" applyFont="1" applyAlignment="1">
      <alignment vertical="center"/>
    </xf>
    <xf numFmtId="164" fontId="2" fillId="4" borderId="0" xfId="0" applyNumberFormat="1" applyFont="1" applyFill="1" applyAlignment="1"/>
    <xf numFmtId="0" fontId="4" fillId="0" borderId="1" xfId="0" applyFont="1" applyBorder="1"/>
    <xf numFmtId="0" fontId="4" fillId="0" borderId="2" xfId="0" applyFont="1" applyBorder="1"/>
    <xf numFmtId="0" fontId="4" fillId="0" borderId="3" xfId="0" applyFont="1" applyBorder="1"/>
    <xf numFmtId="0" fontId="4" fillId="0" borderId="6" xfId="0" applyFont="1" applyBorder="1"/>
    <xf numFmtId="0" fontId="4" fillId="0" borderId="7" xfId="0" applyFont="1" applyBorder="1"/>
    <xf numFmtId="0" fontId="4" fillId="0" borderId="8" xfId="0" applyFont="1" applyBorder="1"/>
    <xf numFmtId="0" fontId="4" fillId="0" borderId="0" xfId="0" applyFont="1" applyAlignment="1">
      <alignment horizontal="center"/>
    </xf>
    <xf numFmtId="0" fontId="4" fillId="0" borderId="0" xfId="0" applyFont="1" applyAlignment="1">
      <alignment horizontal="left"/>
    </xf>
    <xf numFmtId="0" fontId="6" fillId="0" borderId="0" xfId="0" applyFont="1" applyAlignment="1">
      <alignment vertical="center" wrapText="1"/>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xf numFmtId="0" fontId="12" fillId="0" borderId="0" xfId="0" applyFont="1"/>
    <xf numFmtId="0" fontId="8" fillId="0" borderId="0" xfId="0" applyFont="1"/>
    <xf numFmtId="0" fontId="5" fillId="0" borderId="0" xfId="0" applyFont="1"/>
    <xf numFmtId="165" fontId="7" fillId="5" borderId="0" xfId="0" applyNumberFormat="1" applyFont="1" applyFill="1"/>
    <xf numFmtId="0" fontId="7" fillId="0" borderId="4" xfId="0" applyFont="1" applyBorder="1"/>
    <xf numFmtId="0" fontId="8" fillId="0" borderId="0" xfId="0" applyFont="1" applyBorder="1"/>
    <xf numFmtId="0" fontId="8" fillId="0" borderId="5" xfId="0" applyFont="1" applyBorder="1"/>
    <xf numFmtId="164" fontId="11" fillId="4" borderId="0" xfId="0" applyNumberFormat="1" applyFont="1" applyFill="1" applyAlignment="1"/>
    <xf numFmtId="0" fontId="11" fillId="2" borderId="0" xfId="0" applyFont="1" applyFill="1"/>
    <xf numFmtId="0" fontId="11" fillId="0" borderId="0" xfId="0" applyFont="1"/>
    <xf numFmtId="0" fontId="2" fillId="0" borderId="0" xfId="0" applyFont="1"/>
    <xf numFmtId="0" fontId="7" fillId="2" borderId="0" xfId="0" applyFont="1" applyFill="1"/>
    <xf numFmtId="0" fontId="3" fillId="2" borderId="0" xfId="0" applyFont="1" applyFill="1"/>
    <xf numFmtId="0" fontId="3" fillId="0" borderId="0" xfId="0" applyFont="1"/>
    <xf numFmtId="0" fontId="7" fillId="0" borderId="0" xfId="0" applyFont="1"/>
    <xf numFmtId="167" fontId="8" fillId="0" borderId="0" xfId="0" applyNumberFormat="1" applyFont="1"/>
    <xf numFmtId="0" fontId="13" fillId="6" borderId="0" xfId="0" applyFont="1" applyFill="1" applyAlignment="1">
      <alignment horizontal="center"/>
    </xf>
    <xf numFmtId="167" fontId="7" fillId="3" borderId="0" xfId="0" applyNumberFormat="1" applyFont="1" applyFill="1" applyAlignment="1">
      <alignment horizontal="center"/>
    </xf>
    <xf numFmtId="165" fontId="7" fillId="5" borderId="0" xfId="0" applyNumberFormat="1" applyFont="1" applyFill="1" applyAlignment="1">
      <alignment horizontal="center"/>
    </xf>
    <xf numFmtId="168" fontId="7" fillId="5" borderId="0" xfId="0" applyNumberFormat="1" applyFont="1" applyFill="1" applyAlignment="1">
      <alignment horizontal="center"/>
    </xf>
    <xf numFmtId="0" fontId="12" fillId="0" borderId="0" xfId="0" applyFont="1" applyAlignment="1">
      <alignment horizontal="left" vertical="center" wrapText="1"/>
    </xf>
    <xf numFmtId="166" fontId="7" fillId="5" borderId="0" xfId="0" applyNumberFormat="1" applyFont="1" applyFill="1" applyAlignment="1">
      <alignment horizontal="center"/>
    </xf>
    <xf numFmtId="167" fontId="7" fillId="3" borderId="0" xfId="0" applyNumberFormat="1" applyFont="1" applyFill="1" applyBorder="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51</xdr:row>
      <xdr:rowOff>66675</xdr:rowOff>
    </xdr:from>
    <xdr:to>
      <xdr:col>17</xdr:col>
      <xdr:colOff>28575</xdr:colOff>
      <xdr:row>58</xdr:row>
      <xdr:rowOff>133350</xdr:rowOff>
    </xdr:to>
    <xdr:pic>
      <xdr:nvPicPr>
        <xdr:cNvPr id="4" name="Grafik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696325"/>
          <a:ext cx="8172450"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402165</xdr:colOff>
      <xdr:row>1</xdr:row>
      <xdr:rowOff>137584</xdr:rowOff>
    </xdr:from>
    <xdr:to>
      <xdr:col>29</xdr:col>
      <xdr:colOff>761998</xdr:colOff>
      <xdr:row>13</xdr:row>
      <xdr:rowOff>31751</xdr:rowOff>
    </xdr:to>
    <xdr:sp macro="" textlink="">
      <xdr:nvSpPr>
        <xdr:cNvPr id="2" name="Textfeld 1"/>
        <xdr:cNvSpPr txBox="1"/>
      </xdr:nvSpPr>
      <xdr:spPr>
        <a:xfrm>
          <a:off x="9895415" y="571501"/>
          <a:ext cx="5027083" cy="18203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a:p>
          <a:r>
            <a:rPr lang="de-DE" sz="1100"/>
            <a:t>Hinweise zum Formular:</a:t>
          </a:r>
        </a:p>
        <a:p>
          <a:endParaRPr lang="de-DE" sz="1100"/>
        </a:p>
        <a:p>
          <a:r>
            <a:rPr lang="de-DE" sz="1100"/>
            <a:t>Die Auswahl</a:t>
          </a:r>
          <a:r>
            <a:rPr lang="de-DE" sz="1100" baseline="0"/>
            <a:t> erfolgt durch Eintrag "kleines x" in die grauen Felder.</a:t>
          </a:r>
        </a:p>
        <a:p>
          <a:r>
            <a:rPr lang="de-DE" sz="1100" baseline="0"/>
            <a:t>Bitte pro Zeile nur ein Feld ankreuzen, ansonsten erfolgt Fehlberechnung.</a:t>
          </a:r>
        </a:p>
        <a:p>
          <a:r>
            <a:rPr lang="de-DE" sz="1100" baseline="0"/>
            <a:t>Die blauen und roten Felder wegen Rechenfunktionen nicht verändern.</a:t>
          </a:r>
          <a:endParaRPr lang="de-DE" sz="1100"/>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0"/>
  <sheetViews>
    <sheetView tabSelected="1" zoomScale="90" zoomScaleNormal="90" workbookViewId="0">
      <selection activeCell="AC22" sqref="AC22"/>
    </sheetView>
  </sheetViews>
  <sheetFormatPr baseColWidth="10" defaultRowHeight="11.25" x14ac:dyDescent="0.2"/>
  <cols>
    <col min="1" max="1" width="31.140625" style="2" customWidth="1"/>
    <col min="2" max="2" width="1.7109375" style="2" customWidth="1"/>
    <col min="3" max="3" width="11.140625" style="2" customWidth="1"/>
    <col min="4" max="4" width="4.85546875" style="2" customWidth="1"/>
    <col min="5" max="5" width="1.5703125" style="2" customWidth="1"/>
    <col min="6" max="6" width="12.42578125" style="2" customWidth="1"/>
    <col min="7" max="7" width="1.7109375" style="2" customWidth="1"/>
    <col min="8" max="8" width="1.85546875" style="2" customWidth="1"/>
    <col min="9" max="9" width="14.42578125" style="2" customWidth="1"/>
    <col min="10" max="11" width="1.85546875" style="2" customWidth="1"/>
    <col min="12" max="12" width="13.28515625" style="2" customWidth="1"/>
    <col min="13" max="13" width="4.5703125" style="2" customWidth="1"/>
    <col min="14" max="14" width="1.7109375" style="2" customWidth="1"/>
    <col min="15" max="15" width="10.85546875" style="2" customWidth="1"/>
    <col min="16" max="16" width="5.85546875" style="2" customWidth="1"/>
    <col min="17" max="17" width="1.7109375" style="2" customWidth="1"/>
    <col min="18" max="18" width="14.140625" style="2" customWidth="1"/>
    <col min="19" max="19" width="3.42578125" style="2" customWidth="1"/>
    <col min="20" max="20" width="1.85546875" style="2" customWidth="1"/>
    <col min="21" max="21" width="10.7109375" style="2" customWidth="1"/>
    <col min="22" max="22" width="3" style="2" customWidth="1"/>
    <col min="23" max="23" width="1.7109375" style="2" customWidth="1"/>
    <col min="24" max="24" width="12" style="2" customWidth="1"/>
    <col min="25" max="25" width="3.28515625" style="2" customWidth="1"/>
    <col min="26" max="26" width="2.5703125" style="2" customWidth="1"/>
    <col min="27" max="27" width="13.7109375" style="2" customWidth="1"/>
    <col min="28" max="16384" width="11.42578125" style="2"/>
  </cols>
  <sheetData>
    <row r="1" spans="1:30" s="1" customFormat="1" ht="33.75" x14ac:dyDescent="0.5">
      <c r="A1" s="34" t="s">
        <v>92</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row>
    <row r="3" spans="1:30" ht="12.75" x14ac:dyDescent="0.2">
      <c r="A3" s="14" t="s">
        <v>0</v>
      </c>
      <c r="C3" s="35">
        <f>SUM(IF(B5="x",0.22,0)+IF(E5="x",0.19,0)+IF(H5="x",0.26,0)+IF(K5="x",0.3,0)+IF(N5="x",0.4,0)+IF(B6="x",0.26,0)+IF(E6="x",0.28,0)+IF(H6="x",0.29,0)+IF(B7="x",0.27,0)+IF(E7="x",0.28,0)+IF(H7="x",0.29,0)+IF(B8="x",0.27,0)+IF(E8="x",0.28,0)+IF(H8="x",0.29,0)+IF(B9="x",0.25,0)+IF(E9="x",0.28,0)+IF(H9="x",0.31,0))</f>
        <v>0</v>
      </c>
      <c r="D3" s="35"/>
    </row>
    <row r="4" spans="1:30" ht="12.75" x14ac:dyDescent="0.2">
      <c r="A4" s="14"/>
    </row>
    <row r="5" spans="1:30" ht="13.5" customHeight="1" x14ac:dyDescent="0.2">
      <c r="A5" s="15" t="s">
        <v>1</v>
      </c>
      <c r="B5" s="26" t="s">
        <v>67</v>
      </c>
      <c r="C5" s="15" t="s">
        <v>2</v>
      </c>
      <c r="E5" s="26" t="s">
        <v>67</v>
      </c>
      <c r="F5" s="15" t="s">
        <v>3</v>
      </c>
      <c r="G5" s="3"/>
      <c r="H5" s="26"/>
      <c r="I5" s="15" t="s">
        <v>4</v>
      </c>
      <c r="J5" s="3"/>
      <c r="K5" s="26" t="s">
        <v>67</v>
      </c>
      <c r="L5" s="15" t="s">
        <v>5</v>
      </c>
      <c r="M5" s="3"/>
      <c r="N5" s="26" t="s">
        <v>67</v>
      </c>
      <c r="O5" s="15" t="s">
        <v>6</v>
      </c>
    </row>
    <row r="6" spans="1:30" ht="12.75" customHeight="1" x14ac:dyDescent="0.2">
      <c r="A6" s="15" t="s">
        <v>7</v>
      </c>
      <c r="B6" s="26" t="s">
        <v>67</v>
      </c>
      <c r="C6" s="15" t="s">
        <v>8</v>
      </c>
      <c r="E6" s="26" t="s">
        <v>67</v>
      </c>
      <c r="F6" s="15" t="s">
        <v>9</v>
      </c>
      <c r="H6" s="26" t="s">
        <v>67</v>
      </c>
      <c r="I6" s="15" t="s">
        <v>10</v>
      </c>
    </row>
    <row r="7" spans="1:30" ht="13.5" customHeight="1" x14ac:dyDescent="0.2">
      <c r="A7" s="15" t="s">
        <v>11</v>
      </c>
      <c r="B7" s="26" t="s">
        <v>67</v>
      </c>
      <c r="C7" s="15" t="s">
        <v>12</v>
      </c>
      <c r="E7" s="26" t="s">
        <v>67</v>
      </c>
      <c r="F7" s="15" t="s">
        <v>9</v>
      </c>
      <c r="H7" s="26" t="s">
        <v>67</v>
      </c>
      <c r="I7" s="15" t="s">
        <v>13</v>
      </c>
    </row>
    <row r="8" spans="1:30" ht="11.25" customHeight="1" x14ac:dyDescent="0.2">
      <c r="A8" s="15" t="s">
        <v>14</v>
      </c>
      <c r="B8" s="26" t="s">
        <v>67</v>
      </c>
      <c r="C8" s="15" t="s">
        <v>15</v>
      </c>
      <c r="E8" s="26" t="s">
        <v>67</v>
      </c>
      <c r="F8" s="15" t="s">
        <v>16</v>
      </c>
      <c r="G8" s="3"/>
      <c r="H8" s="26" t="s">
        <v>67</v>
      </c>
      <c r="I8" s="15" t="s">
        <v>17</v>
      </c>
    </row>
    <row r="9" spans="1:30" ht="14.25" customHeight="1" x14ac:dyDescent="0.2">
      <c r="A9" s="15" t="s">
        <v>18</v>
      </c>
      <c r="B9" s="26" t="s">
        <v>67</v>
      </c>
      <c r="C9" s="15" t="s">
        <v>19</v>
      </c>
      <c r="E9" s="26" t="s">
        <v>67</v>
      </c>
      <c r="F9" s="15" t="s">
        <v>16</v>
      </c>
      <c r="H9" s="26" t="s">
        <v>67</v>
      </c>
      <c r="I9" s="15" t="s">
        <v>15</v>
      </c>
    </row>
    <row r="10" spans="1:30" ht="12.75" x14ac:dyDescent="0.2">
      <c r="A10" s="16"/>
    </row>
    <row r="11" spans="1:30" ht="12.75" x14ac:dyDescent="0.2">
      <c r="A11" s="16"/>
    </row>
    <row r="12" spans="1:30" ht="12.75" x14ac:dyDescent="0.2">
      <c r="A12" s="14" t="s">
        <v>20</v>
      </c>
      <c r="C12" s="35">
        <f>SUM(IF(B14="x",0.5,0)+IF(E14="x",1,0)+IF(H14="x",1.5,0)+IF(K14="x",2,0)+IF(B15="x",0.4,0)+IF(E15="x",0.6,0)+IF(H15="x",0.9,0)+IF(B16="x",0.2,0)+IF(E16="x",0.3,0)+IF(H16="x",0.4,0)+IF(K16="x",0.5,0)+IF(B17="x",0.2,0)+IF(E17="x",0.4,0)+IF(H17="x",0.6,0))</f>
        <v>0</v>
      </c>
      <c r="D12" s="35"/>
    </row>
    <row r="13" spans="1:30" ht="12.75" x14ac:dyDescent="0.2">
      <c r="A13" s="14"/>
    </row>
    <row r="14" spans="1:30" ht="13.5" customHeight="1" x14ac:dyDescent="0.2">
      <c r="A14" s="15" t="s">
        <v>21</v>
      </c>
      <c r="B14" s="26" t="s">
        <v>67</v>
      </c>
      <c r="C14" s="15" t="s">
        <v>22</v>
      </c>
      <c r="E14" s="26" t="s">
        <v>67</v>
      </c>
      <c r="F14" s="15" t="s">
        <v>23</v>
      </c>
      <c r="G14" s="3"/>
      <c r="H14" s="26" t="s">
        <v>67</v>
      </c>
      <c r="I14" s="15" t="s">
        <v>24</v>
      </c>
      <c r="K14" s="26" t="s">
        <v>67</v>
      </c>
      <c r="L14" s="15" t="s">
        <v>63</v>
      </c>
      <c r="M14" s="3"/>
    </row>
    <row r="15" spans="1:30" ht="12.75" customHeight="1" x14ac:dyDescent="0.2">
      <c r="A15" s="15" t="s">
        <v>25</v>
      </c>
      <c r="B15" s="26" t="s">
        <v>67</v>
      </c>
      <c r="C15" s="15" t="s">
        <v>26</v>
      </c>
      <c r="E15" s="26" t="s">
        <v>67</v>
      </c>
      <c r="F15" s="15" t="s">
        <v>27</v>
      </c>
      <c r="H15" s="26" t="s">
        <v>67</v>
      </c>
      <c r="I15" s="18" t="s">
        <v>55</v>
      </c>
      <c r="K15" s="27"/>
      <c r="L15" s="18"/>
    </row>
    <row r="16" spans="1:30" ht="12.75" customHeight="1" x14ac:dyDescent="0.2">
      <c r="A16" s="15" t="s">
        <v>28</v>
      </c>
      <c r="B16" s="26" t="s">
        <v>67</v>
      </c>
      <c r="C16" s="15" t="s">
        <v>29</v>
      </c>
      <c r="E16" s="26" t="s">
        <v>67</v>
      </c>
      <c r="F16" s="15" t="s">
        <v>30</v>
      </c>
      <c r="G16" s="3"/>
      <c r="H16" s="26"/>
      <c r="I16" s="15" t="s">
        <v>31</v>
      </c>
      <c r="K16" s="26" t="s">
        <v>67</v>
      </c>
      <c r="L16" s="15" t="s">
        <v>32</v>
      </c>
      <c r="M16" s="3"/>
    </row>
    <row r="17" spans="1:27" ht="14.25" customHeight="1" x14ac:dyDescent="0.2">
      <c r="A17" s="15" t="s">
        <v>33</v>
      </c>
      <c r="B17" s="26" t="s">
        <v>67</v>
      </c>
      <c r="C17" s="15" t="s">
        <v>34</v>
      </c>
      <c r="E17" s="26" t="s">
        <v>67</v>
      </c>
      <c r="F17" s="15" t="s">
        <v>35</v>
      </c>
      <c r="G17" s="3"/>
      <c r="H17" s="26" t="s">
        <v>67</v>
      </c>
      <c r="I17" s="15" t="s">
        <v>36</v>
      </c>
      <c r="K17" s="27"/>
    </row>
    <row r="18" spans="1:27" ht="12.75" x14ac:dyDescent="0.2">
      <c r="A18" s="16"/>
    </row>
    <row r="19" spans="1:27" ht="12.75" x14ac:dyDescent="0.2">
      <c r="A19" s="16"/>
    </row>
    <row r="20" spans="1:27" ht="12.75" x14ac:dyDescent="0.2">
      <c r="A20" s="14" t="s">
        <v>37</v>
      </c>
      <c r="C20" s="35">
        <f>SUM((O28+O29+O31+O32)+(IF(E22="x",0.03,0)+IF(H22="x",0.28,0)+IF(K22="x",0.5,0)+IF(N22="x",0.61,0)+IF(Q22="x",0.7,0)+IF(T22="x",0.25,0)+IF(W22="x",0.17,0)+IF(Z22="x",0.1,0)+IF(E23="x",0.03,0)+IF(H23="x",0.28,0)+IF(K23="x",0.5,0)+IF(N23="x",0.61,0)+IF(Q23="x",0.7,0)+IF(T23="x",0.25,0)+IF(W23="x",0.17,0)+IF(Z23="x",0.1,0)))</f>
        <v>0</v>
      </c>
      <c r="D20" s="35"/>
      <c r="F20" s="39">
        <f>SUM(L28:L29)</f>
        <v>0</v>
      </c>
      <c r="G20" s="39"/>
      <c r="H20" s="39"/>
      <c r="I20" s="39"/>
      <c r="J20" s="39"/>
      <c r="K20" s="39"/>
      <c r="L20" s="39"/>
    </row>
    <row r="21" spans="1:27" ht="12.75" x14ac:dyDescent="0.2">
      <c r="A21" s="14"/>
    </row>
    <row r="22" spans="1:27" ht="15.75" customHeight="1" x14ac:dyDescent="0.2">
      <c r="A22" s="15" t="s">
        <v>38</v>
      </c>
      <c r="B22" s="26"/>
      <c r="C22" s="15" t="s">
        <v>39</v>
      </c>
      <c r="D22" s="18"/>
      <c r="E22" s="26" t="s">
        <v>67</v>
      </c>
      <c r="F22" s="15" t="s">
        <v>40</v>
      </c>
      <c r="G22" s="3"/>
      <c r="H22" s="26" t="s">
        <v>67</v>
      </c>
      <c r="I22" s="15" t="s">
        <v>41</v>
      </c>
      <c r="K22" s="26" t="s">
        <v>67</v>
      </c>
      <c r="L22" s="15" t="s">
        <v>42</v>
      </c>
      <c r="M22" s="3"/>
      <c r="N22" s="26" t="s">
        <v>67</v>
      </c>
      <c r="O22" s="15" t="s">
        <v>43</v>
      </c>
      <c r="P22" s="18"/>
      <c r="Q22" s="26" t="s">
        <v>67</v>
      </c>
      <c r="R22" s="15" t="s">
        <v>69</v>
      </c>
      <c r="T22" s="26" t="s">
        <v>67</v>
      </c>
      <c r="U22" s="15" t="s">
        <v>44</v>
      </c>
      <c r="W22" s="26" t="s">
        <v>67</v>
      </c>
      <c r="X22" s="15" t="s">
        <v>45</v>
      </c>
      <c r="Z22" s="26" t="s">
        <v>67</v>
      </c>
      <c r="AA22" s="19" t="s">
        <v>68</v>
      </c>
    </row>
    <row r="23" spans="1:27" ht="14.25" customHeight="1" x14ac:dyDescent="0.2">
      <c r="A23" s="15" t="s">
        <v>46</v>
      </c>
      <c r="B23" s="26"/>
      <c r="C23" s="15" t="s">
        <v>39</v>
      </c>
      <c r="D23" s="18"/>
      <c r="E23" s="26"/>
      <c r="F23" s="15" t="s">
        <v>40</v>
      </c>
      <c r="G23" s="3"/>
      <c r="H23" s="26" t="s">
        <v>67</v>
      </c>
      <c r="I23" s="15" t="s">
        <v>41</v>
      </c>
      <c r="K23" s="26" t="s">
        <v>67</v>
      </c>
      <c r="L23" s="15" t="s">
        <v>42</v>
      </c>
      <c r="M23" s="3"/>
      <c r="N23" s="26"/>
      <c r="O23" s="15" t="s">
        <v>43</v>
      </c>
      <c r="P23" s="18"/>
      <c r="Q23" s="26" t="s">
        <v>67</v>
      </c>
      <c r="R23" s="15" t="s">
        <v>69</v>
      </c>
      <c r="T23" s="26"/>
      <c r="U23" s="15" t="s">
        <v>44</v>
      </c>
      <c r="W23" s="26"/>
      <c r="X23" s="15" t="s">
        <v>45</v>
      </c>
      <c r="Z23" s="26"/>
      <c r="AA23" s="19" t="s">
        <v>68</v>
      </c>
    </row>
    <row r="24" spans="1:27" ht="12.75" x14ac:dyDescent="0.2">
      <c r="A24" s="17"/>
      <c r="C24" s="18"/>
      <c r="D24" s="18"/>
      <c r="E24" s="27"/>
      <c r="F24" s="18"/>
      <c r="H24" s="27"/>
      <c r="I24" s="18"/>
      <c r="K24" s="27"/>
      <c r="L24" s="18"/>
      <c r="N24" s="27"/>
      <c r="O24" s="18"/>
      <c r="P24" s="18"/>
      <c r="Q24" s="27"/>
      <c r="R24" s="18"/>
      <c r="T24" s="27"/>
      <c r="U24" s="19"/>
      <c r="W24" s="27"/>
      <c r="X24" s="19"/>
    </row>
    <row r="25" spans="1:27" ht="13.5" customHeight="1" x14ac:dyDescent="0.2">
      <c r="A25" s="15" t="s">
        <v>88</v>
      </c>
      <c r="B25" s="3"/>
      <c r="C25" s="29">
        <v>0</v>
      </c>
      <c r="D25" s="15" t="s">
        <v>58</v>
      </c>
      <c r="E25" s="26" t="s">
        <v>67</v>
      </c>
      <c r="F25" s="15" t="s">
        <v>47</v>
      </c>
      <c r="G25" s="2" t="s">
        <v>67</v>
      </c>
      <c r="H25" s="26" t="s">
        <v>67</v>
      </c>
      <c r="I25" s="15" t="s">
        <v>48</v>
      </c>
      <c r="J25" s="3"/>
      <c r="K25" s="26" t="s">
        <v>67</v>
      </c>
      <c r="L25" s="15" t="s">
        <v>49</v>
      </c>
      <c r="M25" s="3"/>
      <c r="N25" s="26" t="s">
        <v>67</v>
      </c>
      <c r="O25" s="15" t="s">
        <v>82</v>
      </c>
      <c r="P25" s="15"/>
      <c r="Q25" s="26"/>
      <c r="R25" s="15" t="s">
        <v>83</v>
      </c>
      <c r="T25" s="26" t="s">
        <v>67</v>
      </c>
      <c r="U25" s="19" t="s">
        <v>70</v>
      </c>
      <c r="W25" s="26" t="s">
        <v>67</v>
      </c>
      <c r="X25" s="19" t="s">
        <v>71</v>
      </c>
    </row>
    <row r="26" spans="1:27" ht="13.5" customHeight="1" x14ac:dyDescent="0.2">
      <c r="A26" s="15" t="s">
        <v>89</v>
      </c>
      <c r="B26" s="3"/>
      <c r="C26" s="29">
        <v>0</v>
      </c>
      <c r="D26" s="15" t="s">
        <v>58</v>
      </c>
      <c r="E26" s="26"/>
      <c r="F26" s="15" t="s">
        <v>47</v>
      </c>
      <c r="H26" s="26" t="s">
        <v>67</v>
      </c>
      <c r="I26" s="15" t="s">
        <v>48</v>
      </c>
      <c r="J26" s="3"/>
      <c r="K26" s="26"/>
      <c r="L26" s="15" t="s">
        <v>49</v>
      </c>
      <c r="M26" s="3"/>
      <c r="N26" s="26"/>
      <c r="O26" s="15" t="s">
        <v>82</v>
      </c>
      <c r="P26" s="15"/>
      <c r="Q26" s="26"/>
      <c r="R26" s="15" t="s">
        <v>83</v>
      </c>
      <c r="T26" s="26" t="s">
        <v>67</v>
      </c>
      <c r="U26" s="19" t="s">
        <v>70</v>
      </c>
      <c r="W26" s="26" t="s">
        <v>67</v>
      </c>
      <c r="X26" s="19" t="s">
        <v>71</v>
      </c>
    </row>
    <row r="27" spans="1:27" ht="12.75" x14ac:dyDescent="0.2">
      <c r="A27" s="17"/>
      <c r="C27" s="28"/>
      <c r="L27" s="18"/>
      <c r="O27" s="18"/>
      <c r="P27" s="18"/>
    </row>
    <row r="28" spans="1:27" ht="12" customHeight="1" x14ac:dyDescent="0.2">
      <c r="A28" s="15" t="s">
        <v>86</v>
      </c>
      <c r="B28" s="3"/>
      <c r="C28" s="29">
        <v>0</v>
      </c>
      <c r="D28" s="15" t="s">
        <v>72</v>
      </c>
      <c r="E28" s="15"/>
      <c r="F28" s="18"/>
      <c r="G28" s="18"/>
      <c r="H28" s="18"/>
      <c r="I28" s="15"/>
      <c r="J28" s="3"/>
      <c r="L28" s="21">
        <f>SUM(C25*C28/100)*((IF(E25="x",8.9,0)+(IF(H25="x",9.8,0)+(IF(K25="x",9.8,0)+(IF(N25="x",6.7,0)+(IF(Q25="x",10.1,0)+(IF(T25="x",1,0)+(IF(W25="x",1,0)))))))))</f>
        <v>0</v>
      </c>
      <c r="M28" s="3"/>
      <c r="O28" s="35">
        <f>SUM(C25*C28/100000)*((IF(E25="x",2.78,0)+(IF(H25="x",2.84,0)+(IF(K25="x",0.92,0)+(IF(N25="x",1.89,0)+(IF(Q25="x",2.296,0)+(IF(T25="x",0.6,0)+(IF(W25="x",0.04,0)))))))))</f>
        <v>0</v>
      </c>
      <c r="P28" s="35"/>
    </row>
    <row r="29" spans="1:27" ht="14.25" customHeight="1" x14ac:dyDescent="0.2">
      <c r="A29" s="15" t="s">
        <v>87</v>
      </c>
      <c r="B29" s="3"/>
      <c r="C29" s="29">
        <v>0</v>
      </c>
      <c r="D29" s="15" t="s">
        <v>72</v>
      </c>
      <c r="E29" s="15"/>
      <c r="F29" s="18"/>
      <c r="G29" s="18"/>
      <c r="H29" s="18"/>
      <c r="I29" s="15"/>
      <c r="J29" s="3"/>
      <c r="L29" s="21">
        <f>SUM(C26*C29/100)*((IF(E26="x",8.9,0)+(IF(H26="x",9.8,0)+(IF(K26="x",9.8,0)+(IF(N26="x",6.7,0)+(IF(Q26="x",10.1,0)+(IF(T26="x",1,0)+(IF(W26="x",1,0)))))))))</f>
        <v>0</v>
      </c>
      <c r="M29" s="3"/>
      <c r="O29" s="35">
        <f>SUM(C26*C29/100000)*((IF(E26="x",2.78,0)+(IF(H26="x",2.84,0)+(IF(K26="x",0.92,0)+(IF(N26="x",1.89,0)+(IF(Q26="x",2.296,0)+(IF(T26="x",0.6,0)+(IF(W26="x",0.04,0)))))))))</f>
        <v>0</v>
      </c>
      <c r="P29" s="35"/>
    </row>
    <row r="30" spans="1:27" ht="12.75" x14ac:dyDescent="0.2">
      <c r="A30" s="17"/>
      <c r="C30" s="28"/>
      <c r="O30" s="33"/>
      <c r="P30" s="33"/>
    </row>
    <row r="31" spans="1:27" ht="15.75" customHeight="1" x14ac:dyDescent="0.2">
      <c r="A31" s="15" t="s">
        <v>62</v>
      </c>
      <c r="C31" s="29">
        <v>0</v>
      </c>
      <c r="D31" s="19" t="s">
        <v>58</v>
      </c>
      <c r="O31" s="35">
        <f>SUM(C31*0.00008)</f>
        <v>0</v>
      </c>
      <c r="P31" s="35"/>
    </row>
    <row r="32" spans="1:27" ht="17.25" customHeight="1" x14ac:dyDescent="0.2">
      <c r="A32" s="15" t="s">
        <v>57</v>
      </c>
      <c r="B32" s="3"/>
      <c r="C32" s="29">
        <v>0</v>
      </c>
      <c r="D32" s="19" t="s">
        <v>58</v>
      </c>
      <c r="O32" s="35">
        <f>SUM(C32*0.00041)</f>
        <v>0</v>
      </c>
      <c r="P32" s="35"/>
    </row>
    <row r="33" spans="1:32" ht="12.75" x14ac:dyDescent="0.2">
      <c r="A33" s="15"/>
    </row>
    <row r="34" spans="1:32" ht="12.75" x14ac:dyDescent="0.2">
      <c r="A34" s="15"/>
    </row>
    <row r="35" spans="1:32" ht="12.75" x14ac:dyDescent="0.2">
      <c r="A35" s="14" t="s">
        <v>50</v>
      </c>
      <c r="C35" s="35">
        <f>SUM((Y40+Y43+O45+O46)/D37)</f>
        <v>0</v>
      </c>
      <c r="D35" s="35"/>
      <c r="F35" s="37">
        <f>SUM(F40+F43+C45+C46)</f>
        <v>0</v>
      </c>
      <c r="G35" s="37"/>
      <c r="H35" s="37"/>
      <c r="I35" s="37"/>
      <c r="J35" s="37"/>
      <c r="K35" s="37"/>
      <c r="L35" s="37"/>
    </row>
    <row r="36" spans="1:32" ht="12.75" x14ac:dyDescent="0.2">
      <c r="A36" s="14"/>
    </row>
    <row r="37" spans="1:32" ht="12.75" x14ac:dyDescent="0.2">
      <c r="A37" s="15" t="s">
        <v>64</v>
      </c>
      <c r="C37" s="3"/>
      <c r="D37" s="29">
        <v>1</v>
      </c>
      <c r="E37" s="15" t="s">
        <v>59</v>
      </c>
      <c r="F37" s="15"/>
    </row>
    <row r="38" spans="1:32" ht="12.75" x14ac:dyDescent="0.2">
      <c r="A38" s="15"/>
      <c r="B38" s="3"/>
      <c r="C38" s="3"/>
      <c r="D38" s="3"/>
      <c r="E38" s="3"/>
      <c r="F38" s="3"/>
    </row>
    <row r="39" spans="1:32" ht="12.75" x14ac:dyDescent="0.2">
      <c r="A39" s="15" t="s">
        <v>51</v>
      </c>
      <c r="B39" s="26" t="s">
        <v>67</v>
      </c>
      <c r="C39" s="15" t="s">
        <v>74</v>
      </c>
      <c r="D39" s="19"/>
      <c r="E39" s="29" t="s">
        <v>67</v>
      </c>
      <c r="F39" s="15" t="s">
        <v>73</v>
      </c>
      <c r="G39" s="19"/>
      <c r="H39" s="29"/>
      <c r="I39" s="15" t="s">
        <v>85</v>
      </c>
      <c r="J39" s="20"/>
      <c r="K39" s="30" t="s">
        <v>67</v>
      </c>
      <c r="L39" s="15" t="s">
        <v>75</v>
      </c>
      <c r="M39" s="15"/>
      <c r="N39" s="29" t="s">
        <v>67</v>
      </c>
      <c r="O39" s="15" t="s">
        <v>76</v>
      </c>
      <c r="P39" s="15"/>
      <c r="Q39" s="29" t="s">
        <v>67</v>
      </c>
      <c r="R39" s="15" t="s">
        <v>77</v>
      </c>
      <c r="S39" s="19"/>
      <c r="T39" s="29" t="s">
        <v>67</v>
      </c>
      <c r="U39" s="15" t="s">
        <v>78</v>
      </c>
      <c r="V39" s="19"/>
      <c r="W39" s="29" t="s">
        <v>67</v>
      </c>
      <c r="X39" s="19" t="s">
        <v>79</v>
      </c>
      <c r="Y39" s="19"/>
      <c r="Z39" s="29" t="s">
        <v>67</v>
      </c>
      <c r="AA39" s="19" t="s">
        <v>80</v>
      </c>
    </row>
    <row r="40" spans="1:32" ht="12.75" x14ac:dyDescent="0.2">
      <c r="A40" s="15" t="s">
        <v>65</v>
      </c>
      <c r="B40" s="14"/>
      <c r="C40" s="29">
        <v>0</v>
      </c>
      <c r="D40" s="19"/>
      <c r="E40" s="32"/>
      <c r="F40" s="36">
        <f>SUM(C40*(IF(B39="x",10.1,0)+IF(E39="x",9.8,0)+IF(H39="x",6.7,0)+IF(K39="x",1,0)+IF(N39="x",1,0)+IF(Q39="x",1,0)+IF(S39="x",4.9,0)+IF(T39="x",4.5,0)+IF(W39="x",700,0)+IF(Z39="x",1400,0)))</f>
        <v>0</v>
      </c>
      <c r="G40" s="36"/>
      <c r="H40" s="36"/>
      <c r="I40" s="19"/>
      <c r="J40" s="20"/>
      <c r="K40" s="31"/>
      <c r="L40" s="19"/>
      <c r="M40" s="19"/>
      <c r="N40" s="32"/>
      <c r="O40" s="19"/>
      <c r="P40" s="19"/>
      <c r="Q40" s="32"/>
      <c r="R40" s="19"/>
      <c r="S40" s="19"/>
      <c r="T40" s="32"/>
      <c r="U40" s="19"/>
      <c r="V40" s="19"/>
      <c r="W40" s="32"/>
      <c r="X40" s="19"/>
      <c r="Y40" s="35">
        <f>SUM(C40*(IF(B39="x",0.002296,0)+IF(E39="x",0.00284,0)+IF(H39="x",0.00189,0)+IF(K39="x",0.00015,0)+IF(N39="x",0.0006,0)+IF(Q39="x",0.00004,0)+IF(T39="x",0.000142,0)+IF(W39="x",0.0154,0)+IF(Z39="x",0.0266,0)))</f>
        <v>0</v>
      </c>
      <c r="Z40" s="35"/>
      <c r="AA40" s="35"/>
      <c r="AF40" s="11"/>
    </row>
    <row r="41" spans="1:32" ht="12.75" x14ac:dyDescent="0.2">
      <c r="A41" s="15"/>
      <c r="B41" s="14"/>
      <c r="C41" s="15"/>
      <c r="D41" s="15"/>
      <c r="E41" s="14"/>
      <c r="F41" s="19"/>
      <c r="G41" s="19"/>
      <c r="H41" s="15"/>
      <c r="I41" s="15"/>
      <c r="J41" s="20"/>
      <c r="K41" s="31"/>
      <c r="L41" s="19"/>
      <c r="M41" s="19"/>
      <c r="N41" s="32"/>
      <c r="O41" s="19"/>
      <c r="P41" s="19"/>
      <c r="Q41" s="32"/>
      <c r="R41" s="19"/>
      <c r="S41" s="19"/>
      <c r="T41" s="32"/>
      <c r="U41" s="19"/>
      <c r="V41" s="19"/>
      <c r="W41" s="32"/>
      <c r="X41" s="19"/>
      <c r="Y41" s="19"/>
      <c r="Z41" s="19"/>
      <c r="AA41" s="19"/>
    </row>
    <row r="42" spans="1:32" ht="12.75" x14ac:dyDescent="0.2">
      <c r="A42" s="15" t="s">
        <v>53</v>
      </c>
      <c r="B42" s="26" t="s">
        <v>67</v>
      </c>
      <c r="C42" s="15" t="s">
        <v>81</v>
      </c>
      <c r="D42" s="15"/>
      <c r="E42" s="29" t="s">
        <v>67</v>
      </c>
      <c r="F42" s="15" t="s">
        <v>73</v>
      </c>
      <c r="G42" s="19"/>
      <c r="H42" s="29"/>
      <c r="I42" s="15" t="s">
        <v>85</v>
      </c>
      <c r="J42" s="20"/>
      <c r="K42" s="30"/>
      <c r="L42" s="15" t="s">
        <v>75</v>
      </c>
      <c r="M42" s="15"/>
      <c r="N42" s="29" t="s">
        <v>67</v>
      </c>
      <c r="O42" s="15" t="s">
        <v>76</v>
      </c>
      <c r="P42" s="15"/>
      <c r="Q42" s="29"/>
      <c r="R42" s="15" t="s">
        <v>77</v>
      </c>
      <c r="S42" s="19"/>
      <c r="T42" s="29"/>
      <c r="U42" s="15" t="s">
        <v>78</v>
      </c>
      <c r="V42" s="19"/>
      <c r="W42" s="29" t="s">
        <v>67</v>
      </c>
      <c r="X42" s="19" t="s">
        <v>79</v>
      </c>
      <c r="Y42" s="19"/>
      <c r="Z42" s="29" t="s">
        <v>67</v>
      </c>
      <c r="AA42" s="19" t="s">
        <v>80</v>
      </c>
    </row>
    <row r="43" spans="1:32" ht="12.75" x14ac:dyDescent="0.2">
      <c r="A43" s="15" t="s">
        <v>66</v>
      </c>
      <c r="B43" s="3"/>
      <c r="C43" s="29">
        <v>0</v>
      </c>
      <c r="D43" s="19"/>
      <c r="E43" s="14"/>
      <c r="F43" s="36">
        <f>SUM(C43*(IF(B42="x",10.1,0)+IF(E42="x",9.8,0)+IF(H42="x",6.7,0)+IF(K42="x",1,0)+IF(N42="x",1,0)+IF(Q42="x",1,0)+IF(S42="x",4.9,0)+IF(T42="x",4.5,0)+IF(W42="x",700,0)+IF(Z42="x",1400,0)))</f>
        <v>0</v>
      </c>
      <c r="G43" s="36"/>
      <c r="H43" s="36"/>
      <c r="I43" s="15"/>
      <c r="J43" s="3"/>
      <c r="K43" s="3"/>
      <c r="L43" s="15"/>
      <c r="M43" s="15"/>
      <c r="N43" s="15"/>
      <c r="O43" s="15"/>
      <c r="P43" s="15"/>
      <c r="Q43" s="15"/>
      <c r="R43" s="15"/>
      <c r="S43" s="15"/>
      <c r="T43" s="15"/>
      <c r="U43" s="15"/>
      <c r="V43" s="15"/>
      <c r="W43" s="15"/>
      <c r="X43" s="15"/>
      <c r="Y43" s="35">
        <f>SUM(C43*(IF(B42="x",0.002296,0)+IF(E42="x",0.00284,0)+IF(H42="x",0.00189,0)+IF(K42="x",0.00015,0)+IF(N42="x",0.0006,0)+IF(Q42="x",0.00004,0)+IF(T42="x",0.000142,0)+IF(W42="x",0.0154,0)+IF(Z42="x",0.0266,0)))</f>
        <v>0</v>
      </c>
      <c r="Z43" s="35"/>
      <c r="AA43" s="35"/>
    </row>
    <row r="44" spans="1:32" ht="12.75" x14ac:dyDescent="0.2">
      <c r="A44" s="15"/>
      <c r="B44" s="3"/>
      <c r="C44" s="15"/>
      <c r="D44" s="15"/>
      <c r="E44" s="14"/>
      <c r="F44" s="18"/>
      <c r="G44" s="18"/>
      <c r="H44" s="18"/>
      <c r="I44" s="15"/>
      <c r="J44" s="3"/>
      <c r="L44" s="18"/>
      <c r="M44" s="18"/>
      <c r="N44" s="18"/>
      <c r="O44" s="18"/>
      <c r="P44" s="18"/>
      <c r="Q44" s="18"/>
      <c r="R44" s="18"/>
      <c r="S44" s="18"/>
      <c r="T44" s="18"/>
      <c r="U44" s="18"/>
      <c r="V44" s="18"/>
      <c r="W44" s="18"/>
      <c r="X44" s="18"/>
      <c r="Y44" s="18"/>
      <c r="Z44" s="18"/>
      <c r="AA44" s="25"/>
      <c r="AB44" s="4"/>
      <c r="AC44" s="4"/>
    </row>
    <row r="45" spans="1:32" ht="12.75" x14ac:dyDescent="0.2">
      <c r="A45" s="15" t="s">
        <v>61</v>
      </c>
      <c r="B45" s="3"/>
      <c r="C45" s="29">
        <v>0</v>
      </c>
      <c r="D45" s="18" t="s">
        <v>60</v>
      </c>
      <c r="E45" s="29" t="s">
        <v>67</v>
      </c>
      <c r="F45" s="15" t="s">
        <v>54</v>
      </c>
      <c r="G45" s="18"/>
      <c r="H45" s="26"/>
      <c r="I45" s="15" t="s">
        <v>52</v>
      </c>
      <c r="L45" s="18"/>
      <c r="M45" s="18"/>
      <c r="N45" s="18"/>
      <c r="O45" s="35">
        <f>SUM(C45*(IF(E45="x",0.000601,0)+IF(H45="x",0.00004,0)))</f>
        <v>0</v>
      </c>
      <c r="P45" s="35"/>
      <c r="Q45" s="18"/>
      <c r="R45" s="18"/>
      <c r="S45" s="18"/>
      <c r="T45" s="18"/>
      <c r="U45" s="18"/>
      <c r="V45" s="18"/>
      <c r="W45" s="18"/>
      <c r="X45" s="18"/>
      <c r="Y45" s="18"/>
      <c r="Z45" s="18"/>
      <c r="AA45" s="18"/>
    </row>
    <row r="46" spans="1:32" ht="12.75" x14ac:dyDescent="0.2">
      <c r="A46" s="15"/>
      <c r="B46" s="3"/>
      <c r="C46" s="29">
        <v>0</v>
      </c>
      <c r="D46" s="18" t="s">
        <v>60</v>
      </c>
      <c r="E46" s="29" t="s">
        <v>67</v>
      </c>
      <c r="F46" s="15" t="s">
        <v>93</v>
      </c>
      <c r="G46" s="18"/>
      <c r="I46" s="15"/>
      <c r="L46" s="18"/>
      <c r="M46" s="18"/>
      <c r="N46" s="18"/>
      <c r="O46" s="35">
        <f>SUM(C46*(IF(E46="x",0.000128,0)))</f>
        <v>0</v>
      </c>
      <c r="P46" s="35"/>
      <c r="Q46" s="18"/>
      <c r="R46" s="18"/>
      <c r="S46" s="18"/>
      <c r="T46" s="18"/>
      <c r="U46" s="18"/>
      <c r="V46" s="18"/>
      <c r="W46" s="18"/>
      <c r="X46" s="18"/>
      <c r="Y46" s="18"/>
      <c r="Z46" s="18"/>
      <c r="AA46" s="18"/>
    </row>
    <row r="47" spans="1:32" ht="28.5" customHeight="1" thickBot="1" x14ac:dyDescent="0.25">
      <c r="A47" s="3"/>
      <c r="B47" s="3"/>
      <c r="C47" s="3"/>
      <c r="D47" s="3"/>
      <c r="E47" s="3"/>
      <c r="F47" s="3"/>
    </row>
    <row r="48" spans="1:32" x14ac:dyDescent="0.2">
      <c r="A48" s="5"/>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7"/>
    </row>
    <row r="49" spans="1:31" ht="12.75" x14ac:dyDescent="0.2">
      <c r="A49" s="22" t="s">
        <v>56</v>
      </c>
      <c r="B49" s="23"/>
      <c r="C49" s="40">
        <f>SUM(C3+C12+C20+C35+1.1)</f>
        <v>1.1000000000000001</v>
      </c>
      <c r="D49" s="40"/>
      <c r="E49" s="23"/>
      <c r="F49" s="23" t="s">
        <v>84</v>
      </c>
      <c r="G49" s="23"/>
      <c r="H49" s="23"/>
      <c r="I49" s="23"/>
      <c r="J49" s="23"/>
      <c r="K49" s="23"/>
      <c r="L49" s="23"/>
      <c r="M49" s="23"/>
      <c r="N49" s="23"/>
      <c r="O49" s="23"/>
      <c r="P49" s="23"/>
      <c r="Q49" s="23"/>
      <c r="R49" s="23"/>
      <c r="S49" s="23"/>
      <c r="T49" s="23"/>
      <c r="U49" s="23"/>
      <c r="V49" s="23"/>
      <c r="W49" s="23"/>
      <c r="X49" s="23"/>
      <c r="Y49" s="23"/>
      <c r="Z49" s="23"/>
      <c r="AA49" s="23"/>
      <c r="AB49" s="23"/>
      <c r="AC49" s="23"/>
      <c r="AD49" s="24"/>
    </row>
    <row r="50" spans="1:31" ht="12" thickBot="1" x14ac:dyDescent="0.25">
      <c r="A50" s="8"/>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10"/>
    </row>
    <row r="54" spans="1:31" ht="15" customHeight="1" x14ac:dyDescent="0.2">
      <c r="R54" s="38" t="s">
        <v>91</v>
      </c>
      <c r="S54" s="38"/>
      <c r="T54" s="38"/>
      <c r="U54" s="38"/>
      <c r="V54" s="38"/>
      <c r="W54" s="38"/>
      <c r="X54" s="38"/>
      <c r="Y54" s="38"/>
      <c r="Z54" s="38"/>
      <c r="AA54" s="38"/>
      <c r="AB54" s="38"/>
      <c r="AC54" s="38"/>
      <c r="AD54" s="38"/>
    </row>
    <row r="55" spans="1:31" ht="11.25" customHeight="1" x14ac:dyDescent="0.2">
      <c r="G55" s="13" t="s">
        <v>90</v>
      </c>
      <c r="H55" s="13"/>
      <c r="I55" s="13"/>
      <c r="J55" s="13"/>
      <c r="K55" s="13"/>
      <c r="L55" s="13"/>
      <c r="M55" s="13"/>
      <c r="N55" s="13"/>
      <c r="O55" s="13"/>
      <c r="P55" s="13"/>
      <c r="Q55" s="13"/>
      <c r="R55" s="38"/>
      <c r="S55" s="38"/>
      <c r="T55" s="38"/>
      <c r="U55" s="38"/>
      <c r="V55" s="38"/>
      <c r="W55" s="38"/>
      <c r="X55" s="38"/>
      <c r="Y55" s="38"/>
      <c r="Z55" s="38"/>
      <c r="AA55" s="38"/>
      <c r="AB55" s="38"/>
      <c r="AC55" s="38"/>
      <c r="AD55" s="38"/>
    </row>
    <row r="56" spans="1:31" ht="11.25" customHeight="1" x14ac:dyDescent="0.2">
      <c r="G56" s="13"/>
      <c r="H56" s="13"/>
      <c r="I56" s="13"/>
      <c r="J56" s="13"/>
      <c r="K56" s="13"/>
      <c r="L56" s="13"/>
      <c r="M56" s="13"/>
      <c r="N56" s="13"/>
      <c r="O56" s="13"/>
      <c r="P56" s="13"/>
      <c r="Q56" s="13"/>
      <c r="R56" s="38"/>
      <c r="S56" s="38"/>
      <c r="T56" s="38"/>
      <c r="U56" s="38"/>
      <c r="V56" s="38"/>
      <c r="W56" s="38"/>
      <c r="X56" s="38"/>
      <c r="Y56" s="38"/>
      <c r="Z56" s="38"/>
      <c r="AA56" s="38"/>
      <c r="AB56" s="38"/>
      <c r="AC56" s="38"/>
      <c r="AD56" s="38"/>
    </row>
    <row r="57" spans="1:31" ht="11.25" customHeight="1" x14ac:dyDescent="0.2">
      <c r="G57" s="13"/>
      <c r="H57" s="13"/>
      <c r="I57" s="13"/>
      <c r="J57" s="13"/>
      <c r="K57" s="13"/>
      <c r="L57" s="13"/>
      <c r="M57" s="13"/>
      <c r="N57" s="13"/>
      <c r="O57" s="13"/>
      <c r="P57" s="13"/>
      <c r="Q57" s="13"/>
      <c r="R57" s="38"/>
      <c r="S57" s="38"/>
      <c r="T57" s="38"/>
      <c r="U57" s="38"/>
      <c r="V57" s="38"/>
      <c r="W57" s="38"/>
      <c r="X57" s="38"/>
      <c r="Y57" s="38"/>
      <c r="Z57" s="38"/>
      <c r="AA57" s="38"/>
      <c r="AB57" s="38"/>
      <c r="AC57" s="38"/>
      <c r="AD57" s="38"/>
    </row>
    <row r="58" spans="1:31" ht="11.25" customHeight="1" x14ac:dyDescent="0.2">
      <c r="G58" s="13"/>
      <c r="H58" s="13"/>
      <c r="I58" s="13"/>
      <c r="J58" s="13"/>
      <c r="K58" s="13"/>
      <c r="L58" s="13"/>
      <c r="M58" s="13"/>
      <c r="N58" s="13"/>
      <c r="O58" s="13"/>
      <c r="P58" s="13"/>
      <c r="Q58" s="13"/>
      <c r="R58" s="38"/>
      <c r="S58" s="38"/>
      <c r="T58" s="38"/>
      <c r="U58" s="38"/>
      <c r="V58" s="38"/>
      <c r="W58" s="38"/>
      <c r="X58" s="38"/>
      <c r="Y58" s="38"/>
      <c r="Z58" s="38"/>
      <c r="AA58" s="38"/>
      <c r="AB58" s="38"/>
      <c r="AC58" s="38"/>
      <c r="AD58" s="38"/>
      <c r="AE58" s="12"/>
    </row>
    <row r="59" spans="1:31" ht="11.25" customHeight="1" x14ac:dyDescent="0.2">
      <c r="G59" s="13"/>
      <c r="H59" s="13"/>
      <c r="I59" s="13"/>
      <c r="J59" s="13"/>
      <c r="K59" s="13"/>
      <c r="L59" s="13"/>
      <c r="M59" s="13"/>
      <c r="N59" s="13"/>
      <c r="O59" s="13"/>
      <c r="P59" s="13"/>
      <c r="Q59" s="13"/>
      <c r="R59" s="38"/>
      <c r="S59" s="38"/>
      <c r="T59" s="38"/>
      <c r="U59" s="38"/>
      <c r="V59" s="38"/>
      <c r="W59" s="38"/>
      <c r="X59" s="38"/>
      <c r="Y59" s="38"/>
      <c r="Z59" s="38"/>
      <c r="AA59" s="38"/>
      <c r="AB59" s="38"/>
      <c r="AC59" s="38"/>
      <c r="AD59" s="38"/>
    </row>
    <row r="60" spans="1:31" ht="11.25" customHeight="1" x14ac:dyDescent="0.2">
      <c r="G60" s="13"/>
      <c r="H60" s="13"/>
      <c r="I60" s="13"/>
      <c r="J60" s="13"/>
      <c r="K60" s="13"/>
      <c r="L60" s="13"/>
      <c r="M60" s="13"/>
      <c r="N60" s="13"/>
      <c r="O60" s="13"/>
      <c r="P60" s="13"/>
      <c r="Q60" s="13"/>
      <c r="R60" s="38"/>
      <c r="S60" s="38"/>
      <c r="T60" s="38"/>
      <c r="U60" s="38"/>
      <c r="V60" s="38"/>
      <c r="W60" s="38"/>
      <c r="X60" s="38"/>
      <c r="Y60" s="38"/>
      <c r="Z60" s="38"/>
      <c r="AA60" s="38"/>
      <c r="AB60" s="38"/>
      <c r="AC60" s="38"/>
      <c r="AD60" s="38"/>
    </row>
  </sheetData>
  <mergeCells count="19">
    <mergeCell ref="R54:AD60"/>
    <mergeCell ref="F20:L20"/>
    <mergeCell ref="O45:P45"/>
    <mergeCell ref="C49:D49"/>
    <mergeCell ref="O46:P46"/>
    <mergeCell ref="A1:AD1"/>
    <mergeCell ref="Y43:AA43"/>
    <mergeCell ref="Y40:AA40"/>
    <mergeCell ref="F43:H43"/>
    <mergeCell ref="F40:H40"/>
    <mergeCell ref="O28:P28"/>
    <mergeCell ref="O29:P29"/>
    <mergeCell ref="O31:P31"/>
    <mergeCell ref="O32:P32"/>
    <mergeCell ref="C3:D3"/>
    <mergeCell ref="C35:D35"/>
    <mergeCell ref="F35:L35"/>
    <mergeCell ref="C20:D20"/>
    <mergeCell ref="C12:D12"/>
  </mergeCells>
  <pageMargins left="0.7" right="0.7" top="0.75" bottom="0.75" header="0.3" footer="0.3"/>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Tabelle1</vt:lpstr>
      <vt:lpstr>Tabelle2</vt:lpstr>
      <vt:lpstr>Tabelle3</vt:lpstr>
      <vt:lpstr>Tabelle1!Kontrollkästchen4</vt:lpstr>
    </vt:vector>
  </TitlesOfParts>
  <Company>ZF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Kaeser Erich THY PATM1</dc:creator>
  <cp:lastModifiedBy>Privat</cp:lastModifiedBy>
  <cp:lastPrinted>2016-02-03T11:24:24Z</cp:lastPrinted>
  <dcterms:created xsi:type="dcterms:W3CDTF">2016-01-19T08:24:32Z</dcterms:created>
  <dcterms:modified xsi:type="dcterms:W3CDTF">2016-02-03T18:38:18Z</dcterms:modified>
</cp:coreProperties>
</file>